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10" activeTab="0"/>
  </bookViews>
  <sheets>
    <sheet name="PZ-31 calculator" sheetId="1" r:id="rId1"/>
    <sheet name="pump choice" sheetId="2" r:id="rId2"/>
    <sheet name="Sheet2" sheetId="3" r:id="rId3"/>
  </sheets>
  <definedNames>
    <definedName name="_xlnm.Print_Area" localSheetId="0">'PZ-31 calculator'!$A$1:$E$49</definedName>
  </definedNames>
  <calcPr fullCalcOnLoad="1"/>
</workbook>
</file>

<file path=xl/sharedStrings.xml><?xml version="1.0" encoding="utf-8"?>
<sst xmlns="http://schemas.openxmlformats.org/spreadsheetml/2006/main" count="40" uniqueCount="40">
  <si>
    <t>Minutes needed to irrigate each night</t>
  </si>
  <si>
    <t>Stroke Setting</t>
  </si>
  <si>
    <t>setting</t>
  </si>
  <si>
    <t>Acres irrigated</t>
  </si>
  <si>
    <t>Yearly water costs for irrigation</t>
  </si>
  <si>
    <t>Yearly energy costs for irrigation (electricity)</t>
  </si>
  <si>
    <t>Calculated yearly savings for water treatment (acid injection)</t>
  </si>
  <si>
    <t>Yearly costs of irrigation water treatment (acid injection)</t>
  </si>
  <si>
    <t>Calculated yearly savings for water costs</t>
  </si>
  <si>
    <t>Calculated yearly savings for energy costs</t>
  </si>
  <si>
    <t>Total yearly savings to maintenance budget</t>
  </si>
  <si>
    <t>Number of applications per month</t>
  </si>
  <si>
    <t>Assumed percent irrigation savings (20%)</t>
  </si>
  <si>
    <t xml:space="preserve">          Dispatch Injection Rate (oz/min)</t>
  </si>
  <si>
    <t>max output in ounces</t>
  </si>
  <si>
    <t>output oz/min</t>
  </si>
  <si>
    <t>ml/min</t>
  </si>
  <si>
    <t>Application rate of Dispatch Injectable (ounces per acre)</t>
  </si>
  <si>
    <t>Rate of Dispatch Injectable needed to inject (ounces per minute)</t>
  </si>
  <si>
    <t>Number of months using Dispatch Injectable per year</t>
  </si>
  <si>
    <t>Gallons of Dispatch Injectable needed per year</t>
  </si>
  <si>
    <t>Dispatch Injectable price per gallon (contact your Aquatrols distributor)</t>
  </si>
  <si>
    <t>Cost of Dispatch Injectable per year</t>
  </si>
  <si>
    <t>Yearly savings by using Dispatch Injectable</t>
  </si>
  <si>
    <t>Yearly costs of using Dispatch Injectable</t>
  </si>
  <si>
    <t>To find the proper injection setting for Dispatch Injectable, match the Dispatch Injectable Injection Rate (oz/min) as calculated in line 7 of the calculator, to the nearest stroke setting for the Neptune Pump. Actual calibration is recommended on site for each installation.</t>
  </si>
  <si>
    <t>Rate (oz./acre)</t>
  </si>
  <si>
    <t>Acres Irrigated</t>
  </si>
  <si>
    <t>hours irrigation</t>
  </si>
  <si>
    <t>Minutes irrigation</t>
  </si>
  <si>
    <t>Ounces per minute needed for acreage/irrigation time interaction</t>
  </si>
  <si>
    <t>gph</t>
  </si>
  <si>
    <t>oz per min</t>
  </si>
  <si>
    <t>PZ-31 or Grainger</t>
  </si>
  <si>
    <t>Pump Choices</t>
  </si>
  <si>
    <t>PZ-31</t>
  </si>
  <si>
    <t>This is your Dispatch Calculator for the PZ-31 Neptune Pump. Please fill in the yellow shaded boxes with specific information about your unique irrigation requirements and costs. Fill in the blue shaded areas with variable information regarding rates, frequency of application, cost and expected savings. The calculator will then tell you how much Dispatch Injectable you will need for the year, and what the cost will be. In addition, the calculator will let you know what you will save in water and energy costs when you use Dispatch Injectable as part of your irrigation program, based on the inserted "Assumed percent irrigation savings" in line 13.</t>
  </si>
  <si>
    <t>The chart and table below is to be used with the Neptune PZ-31 Injection pump.</t>
  </si>
  <si>
    <t>N115 / Neptune 525</t>
  </si>
  <si>
    <t>ACA-4 / Neptune 522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</si>
</sst>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_(* #,##0.000_);_(* \(#,##0.000\);_(* &quot;-&quot;??_);_(@_)"/>
    <numFmt numFmtId="174" formatCode="_(* #,##0.0000_);_(* \(#,##0.0000\);_(* &quot;-&quot;??_);_(@_)"/>
    <numFmt numFmtId="175" formatCode="_(* #,##0.00000_);_(* \(#,##0.00000\);_(* &quot;-&quot;??_);_(@_)"/>
    <numFmt numFmtId="176" formatCode="_(* #,##0.000000_);_(* \(#,##0.000000\);_(* &quot;-&quot;??_);_(@_)"/>
    <numFmt numFmtId="177" formatCode="_(* #,##0.0000000_);_(* \(#,##0.0000000\);_(* &quot;-&quot;??_);_(@_)"/>
    <numFmt numFmtId="178" formatCode="_(* #,##0.00000_);_(* \(#,##0.00000\);_(* &quot;-&quot;?????_);_(@_)"/>
    <numFmt numFmtId="179" formatCode="_(* #,##0.0000_);_(* \(#,##0.0000\);_(* &quot;-&quot;????_);_(@_)"/>
    <numFmt numFmtId="180" formatCode="0.0%"/>
  </numFmts>
  <fonts count="8">
    <font>
      <sz val="10"/>
      <name val="Arial"/>
      <family val="0"/>
    </font>
    <font>
      <b/>
      <sz val="10"/>
      <color indexed="9"/>
      <name val="Arial"/>
      <family val="2"/>
    </font>
    <font>
      <b/>
      <sz val="10"/>
      <name val="Arial"/>
      <family val="0"/>
    </font>
    <font>
      <sz val="9"/>
      <name val="Arial"/>
      <family val="2"/>
    </font>
    <font>
      <sz val="8"/>
      <name val="Arial"/>
      <family val="0"/>
    </font>
    <font>
      <b/>
      <sz val="8"/>
      <name val="Arial"/>
      <family val="0"/>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8"/>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s>
  <borders count="25">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style="medium"/>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horizontal="center" wrapText="1"/>
    </xf>
    <xf numFmtId="0" fontId="0" fillId="0" borderId="1" xfId="0" applyBorder="1" applyAlignment="1">
      <alignment/>
    </xf>
    <xf numFmtId="44" fontId="0" fillId="0" borderId="1" xfId="17" applyBorder="1" applyAlignment="1">
      <alignment/>
    </xf>
    <xf numFmtId="44" fontId="1" fillId="2" borderId="2" xfId="0" applyNumberFormat="1" applyFont="1" applyFill="1" applyBorder="1" applyAlignment="1">
      <alignment/>
    </xf>
    <xf numFmtId="0" fontId="0" fillId="3" borderId="0" xfId="0" applyFill="1" applyAlignment="1">
      <alignment/>
    </xf>
    <xf numFmtId="172" fontId="0" fillId="0" borderId="0" xfId="0" applyNumberFormat="1" applyAlignment="1">
      <alignment/>
    </xf>
    <xf numFmtId="44" fontId="2" fillId="0" borderId="2" xfId="17" applyFont="1" applyBorder="1" applyAlignment="1">
      <alignment/>
    </xf>
    <xf numFmtId="44" fontId="2" fillId="0" borderId="2" xfId="0" applyNumberFormat="1" applyFont="1" applyBorder="1" applyAlignment="1">
      <alignment/>
    </xf>
    <xf numFmtId="0" fontId="3" fillId="0" borderId="0" xfId="0" applyFont="1" applyAlignment="1">
      <alignment/>
    </xf>
    <xf numFmtId="0" fontId="3" fillId="0" borderId="2" xfId="0" applyFont="1" applyBorder="1" applyAlignment="1">
      <alignment/>
    </xf>
    <xf numFmtId="0" fontId="3" fillId="0" borderId="2" xfId="0" applyFont="1" applyBorder="1" applyAlignment="1">
      <alignment horizontal="center"/>
    </xf>
    <xf numFmtId="0" fontId="3" fillId="0" borderId="0" xfId="0" applyFont="1" applyAlignment="1">
      <alignment horizontal="center"/>
    </xf>
    <xf numFmtId="0" fontId="0" fillId="4" borderId="2" xfId="0" applyFill="1" applyBorder="1" applyAlignment="1" applyProtection="1">
      <alignment/>
      <protection locked="0"/>
    </xf>
    <xf numFmtId="44" fontId="0" fillId="4" borderId="2" xfId="17" applyFill="1" applyBorder="1" applyAlignment="1" applyProtection="1">
      <alignment/>
      <protection locked="0"/>
    </xf>
    <xf numFmtId="44" fontId="0" fillId="4" borderId="2" xfId="17" applyFont="1" applyFill="1" applyBorder="1" applyAlignment="1" applyProtection="1">
      <alignment/>
      <protection locked="0"/>
    </xf>
    <xf numFmtId="165" fontId="2" fillId="0" borderId="2" xfId="15" applyNumberFormat="1" applyFont="1" applyBorder="1" applyAlignment="1" applyProtection="1">
      <alignment/>
      <protection/>
    </xf>
    <xf numFmtId="9" fontId="0" fillId="0" borderId="0" xfId="21" applyAlignment="1">
      <alignment/>
    </xf>
    <xf numFmtId="0" fontId="0" fillId="0" borderId="0" xfId="0" applyBorder="1" applyAlignment="1">
      <alignment vertical="top" wrapText="1"/>
    </xf>
    <xf numFmtId="0" fontId="0" fillId="0" borderId="3" xfId="0" applyBorder="1" applyAlignment="1">
      <alignment horizontal="center"/>
    </xf>
    <xf numFmtId="0" fontId="0" fillId="0" borderId="3" xfId="0" applyBorder="1" applyAlignment="1">
      <alignment/>
    </xf>
    <xf numFmtId="0" fontId="0" fillId="0" borderId="3" xfId="0" applyBorder="1" applyAlignment="1">
      <alignment horizontal="left"/>
    </xf>
    <xf numFmtId="9" fontId="0" fillId="0" borderId="3" xfId="21" applyBorder="1" applyAlignment="1">
      <alignment horizontal="center"/>
    </xf>
    <xf numFmtId="172" fontId="0" fillId="0" borderId="3" xfId="0" applyNumberFormat="1" applyBorder="1" applyAlignment="1">
      <alignment horizontal="center"/>
    </xf>
    <xf numFmtId="0" fontId="0" fillId="5" borderId="2" xfId="0" applyFont="1" applyFill="1" applyBorder="1" applyAlignment="1" applyProtection="1">
      <alignment/>
      <protection locked="0"/>
    </xf>
    <xf numFmtId="0" fontId="0" fillId="5" borderId="2" xfId="0" applyFill="1" applyBorder="1" applyAlignment="1" applyProtection="1">
      <alignment/>
      <protection locked="0"/>
    </xf>
    <xf numFmtId="44" fontId="0" fillId="5" borderId="2" xfId="17" applyFill="1" applyBorder="1" applyAlignment="1" applyProtection="1">
      <alignment/>
      <protection locked="0"/>
    </xf>
    <xf numFmtId="9" fontId="0" fillId="5" borderId="2" xfId="21" applyFill="1" applyBorder="1" applyAlignment="1" applyProtection="1">
      <alignment/>
      <protection locked="0"/>
    </xf>
    <xf numFmtId="0" fontId="0" fillId="0" borderId="0" xfId="0" applyFill="1" applyAlignment="1">
      <alignment/>
    </xf>
    <xf numFmtId="172" fontId="2" fillId="0" borderId="2" xfId="0" applyNumberFormat="1" applyFont="1" applyBorder="1" applyAlignment="1" applyProtection="1">
      <alignment/>
      <protection/>
    </xf>
    <xf numFmtId="0" fontId="0" fillId="0" borderId="1" xfId="0" applyBorder="1" applyAlignment="1" applyProtection="1">
      <alignment/>
      <protection/>
    </xf>
    <xf numFmtId="0" fontId="0" fillId="6" borderId="4" xfId="0" applyFill="1" applyBorder="1" applyAlignment="1">
      <alignment/>
    </xf>
    <xf numFmtId="0" fontId="0" fillId="0" borderId="2" xfId="0" applyBorder="1" applyAlignment="1">
      <alignment/>
    </xf>
    <xf numFmtId="0" fontId="0" fillId="0" borderId="2" xfId="0" applyBorder="1" applyAlignment="1">
      <alignment wrapText="1"/>
    </xf>
    <xf numFmtId="2" fontId="0" fillId="5" borderId="2" xfId="0" applyNumberFormat="1" applyFill="1" applyBorder="1" applyAlignment="1">
      <alignment/>
    </xf>
    <xf numFmtId="2" fontId="0" fillId="4" borderId="2" xfId="0" applyNumberFormat="1" applyFill="1" applyBorder="1" applyAlignment="1">
      <alignment/>
    </xf>
    <xf numFmtId="2" fontId="0" fillId="7" borderId="2" xfId="0" applyNumberFormat="1" applyFill="1" applyBorder="1" applyAlignment="1">
      <alignment/>
    </xf>
    <xf numFmtId="0" fontId="0" fillId="0" borderId="5" xfId="0" applyBorder="1" applyAlignment="1">
      <alignment/>
    </xf>
    <xf numFmtId="0" fontId="0" fillId="4" borderId="6" xfId="0" applyFill="1" applyBorder="1" applyAlignment="1">
      <alignment wrapText="1"/>
    </xf>
    <xf numFmtId="0" fontId="0" fillId="0" borderId="6" xfId="0" applyBorder="1" applyAlignment="1">
      <alignment wrapText="1"/>
    </xf>
    <xf numFmtId="0" fontId="0" fillId="5" borderId="6" xfId="0" applyFill="1" applyBorder="1" applyAlignment="1">
      <alignment wrapText="1"/>
    </xf>
    <xf numFmtId="0" fontId="0" fillId="0" borderId="6" xfId="0" applyFill="1" applyBorder="1" applyAlignment="1">
      <alignment wrapText="1"/>
    </xf>
    <xf numFmtId="0" fontId="0" fillId="0" borderId="7" xfId="0" applyBorder="1" applyAlignment="1">
      <alignment/>
    </xf>
    <xf numFmtId="0" fontId="0" fillId="4" borderId="0" xfId="0" applyFill="1" applyBorder="1" applyAlignment="1">
      <alignment/>
    </xf>
    <xf numFmtId="0" fontId="0" fillId="0" borderId="0" xfId="0" applyBorder="1" applyAlignment="1">
      <alignment/>
    </xf>
    <xf numFmtId="0" fontId="0" fillId="5" borderId="0" xfId="0" applyFill="1" applyBorder="1" applyAlignment="1">
      <alignment/>
    </xf>
    <xf numFmtId="0" fontId="0" fillId="0" borderId="0" xfId="0" applyFill="1" applyBorder="1" applyAlignment="1">
      <alignment/>
    </xf>
    <xf numFmtId="0" fontId="0" fillId="0" borderId="8" xfId="0" applyBorder="1" applyAlignment="1">
      <alignment/>
    </xf>
    <xf numFmtId="2" fontId="0" fillId="4" borderId="9" xfId="0" applyNumberFormat="1" applyFill="1" applyBorder="1" applyAlignment="1">
      <alignment/>
    </xf>
    <xf numFmtId="0" fontId="0" fillId="0" borderId="9" xfId="0" applyBorder="1" applyAlignment="1">
      <alignment/>
    </xf>
    <xf numFmtId="2" fontId="0" fillId="5" borderId="9" xfId="0" applyNumberFormat="1" applyFill="1" applyBorder="1" applyAlignment="1">
      <alignment/>
    </xf>
    <xf numFmtId="0" fontId="0" fillId="0" borderId="9" xfId="0" applyFill="1" applyBorder="1" applyAlignment="1">
      <alignment/>
    </xf>
    <xf numFmtId="0" fontId="0" fillId="0" borderId="10" xfId="0" applyBorder="1" applyAlignment="1">
      <alignment/>
    </xf>
    <xf numFmtId="0" fontId="0" fillId="4" borderId="1" xfId="0" applyFill="1" applyBorder="1" applyAlignment="1">
      <alignment/>
    </xf>
    <xf numFmtId="0" fontId="0" fillId="5" borderId="1" xfId="0" applyFill="1" applyBorder="1" applyAlignment="1">
      <alignment/>
    </xf>
    <xf numFmtId="0" fontId="0" fillId="0" borderId="1" xfId="0" applyFill="1" applyBorder="1" applyAlignment="1">
      <alignment/>
    </xf>
    <xf numFmtId="9" fontId="0" fillId="0" borderId="10" xfId="21" applyBorder="1" applyAlignment="1">
      <alignment/>
    </xf>
    <xf numFmtId="0" fontId="0" fillId="7" borderId="11" xfId="0" applyFill="1" applyBorder="1" applyAlignment="1">
      <alignment wrapText="1"/>
    </xf>
    <xf numFmtId="0" fontId="0" fillId="7" borderId="12" xfId="0" applyFill="1" applyBorder="1" applyAlignment="1">
      <alignment/>
    </xf>
    <xf numFmtId="2" fontId="0" fillId="7" borderId="13" xfId="0" applyNumberFormat="1" applyFill="1" applyBorder="1" applyAlignment="1">
      <alignment/>
    </xf>
    <xf numFmtId="2" fontId="0" fillId="7" borderId="14" xfId="0" applyNumberFormat="1" applyFill="1" applyBorder="1" applyAlignment="1">
      <alignment/>
    </xf>
    <xf numFmtId="2" fontId="0" fillId="7" borderId="12" xfId="0" applyNumberFormat="1" applyFill="1" applyBorder="1" applyAlignment="1">
      <alignment/>
    </xf>
    <xf numFmtId="9" fontId="0" fillId="0" borderId="15" xfId="21" applyBorder="1" applyAlignment="1">
      <alignment/>
    </xf>
    <xf numFmtId="2" fontId="0" fillId="4" borderId="16" xfId="0" applyNumberFormat="1" applyFill="1" applyBorder="1" applyAlignment="1">
      <alignment/>
    </xf>
    <xf numFmtId="0" fontId="0" fillId="0" borderId="16" xfId="0" applyBorder="1" applyAlignment="1">
      <alignment/>
    </xf>
    <xf numFmtId="2" fontId="0" fillId="5" borderId="16" xfId="0" applyNumberFormat="1" applyFill="1" applyBorder="1" applyAlignment="1">
      <alignment/>
    </xf>
    <xf numFmtId="0" fontId="0" fillId="0" borderId="16" xfId="0" applyFill="1" applyBorder="1" applyAlignment="1">
      <alignment/>
    </xf>
    <xf numFmtId="2" fontId="0" fillId="7" borderId="17" xfId="0" applyNumberFormat="1" applyFill="1" applyBorder="1" applyAlignment="1">
      <alignment/>
    </xf>
    <xf numFmtId="0" fontId="0" fillId="0" borderId="18" xfId="0" applyBorder="1" applyAlignment="1">
      <alignment horizontal="left" vertical="top" wrapText="1"/>
    </xf>
    <xf numFmtId="0" fontId="0" fillId="0" borderId="3" xfId="0" applyBorder="1" applyAlignment="1">
      <alignment horizontal="left" vertical="top" wrapText="1"/>
    </xf>
    <xf numFmtId="0" fontId="0" fillId="0" borderId="19" xfId="0"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6" borderId="2" xfId="0" applyFill="1" applyBorder="1" applyAlignment="1">
      <alignment horizontal="right"/>
    </xf>
    <xf numFmtId="0" fontId="0" fillId="6" borderId="23" xfId="0" applyFill="1" applyBorder="1" applyAlignment="1">
      <alignment horizontal="right"/>
    </xf>
    <xf numFmtId="0" fontId="0" fillId="0" borderId="2" xfId="0" applyBorder="1" applyAlignment="1">
      <alignment horizontal="center"/>
    </xf>
    <xf numFmtId="0" fontId="0" fillId="0" borderId="24" xfId="0" applyBorder="1" applyAlignment="1">
      <alignment horizontal="center"/>
    </xf>
    <xf numFmtId="0" fontId="0" fillId="0" borderId="2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Sheet2!$C$1</c:f>
              <c:strCache>
                <c:ptCount val="1"/>
                <c:pt idx="0">
                  <c:v>output oz/min</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Sheet2!$B$2:$B$11</c:f>
              <c:numCache>
                <c:ptCount val="10"/>
                <c:pt idx="0">
                  <c:v>0.1</c:v>
                </c:pt>
                <c:pt idx="1">
                  <c:v>0.2</c:v>
                </c:pt>
                <c:pt idx="2">
                  <c:v>0.3</c:v>
                </c:pt>
                <c:pt idx="3">
                  <c:v>0.4</c:v>
                </c:pt>
                <c:pt idx="4">
                  <c:v>0.5</c:v>
                </c:pt>
                <c:pt idx="5">
                  <c:v>0.6</c:v>
                </c:pt>
                <c:pt idx="6">
                  <c:v>0.7</c:v>
                </c:pt>
                <c:pt idx="7">
                  <c:v>0.8</c:v>
                </c:pt>
                <c:pt idx="8">
                  <c:v>0.9</c:v>
                </c:pt>
                <c:pt idx="9">
                  <c:v>1</c:v>
                </c:pt>
              </c:numCache>
            </c:numRef>
          </c:cat>
          <c:val>
            <c:numRef>
              <c:f>Sheet2!$C$2:$C$11</c:f>
              <c:numCache>
                <c:ptCount val="10"/>
                <c:pt idx="0">
                  <c:v>0.1024</c:v>
                </c:pt>
                <c:pt idx="1">
                  <c:v>0.2048</c:v>
                </c:pt>
                <c:pt idx="2">
                  <c:v>0.3072</c:v>
                </c:pt>
                <c:pt idx="3">
                  <c:v>0.4096</c:v>
                </c:pt>
                <c:pt idx="4">
                  <c:v>0.512</c:v>
                </c:pt>
                <c:pt idx="5">
                  <c:v>0.6144</c:v>
                </c:pt>
                <c:pt idx="6">
                  <c:v>0.7168</c:v>
                </c:pt>
                <c:pt idx="7">
                  <c:v>0.8192</c:v>
                </c:pt>
                <c:pt idx="8">
                  <c:v>0.9216000000000001</c:v>
                </c:pt>
                <c:pt idx="9">
                  <c:v>1.024</c:v>
                </c:pt>
              </c:numCache>
            </c:numRef>
          </c:val>
          <c:smooth val="0"/>
        </c:ser>
        <c:axId val="46101146"/>
        <c:axId val="12257131"/>
      </c:lineChart>
      <c:catAx>
        <c:axId val="46101146"/>
        <c:scaling>
          <c:orientation val="minMax"/>
        </c:scaling>
        <c:axPos val="b"/>
        <c:title>
          <c:tx>
            <c:rich>
              <a:bodyPr vert="horz" rot="0" anchor="ctr"/>
              <a:lstStyle/>
              <a:p>
                <a:pPr algn="ctr">
                  <a:defRPr/>
                </a:pPr>
                <a:r>
                  <a:rPr lang="en-US" cap="none" sz="800" b="1" i="0" u="none" baseline="0">
                    <a:latin typeface="Arial"/>
                    <a:ea typeface="Arial"/>
                    <a:cs typeface="Arial"/>
                  </a:rPr>
                  <a:t>Stroke Setting on Neptune PZ-31 Pump</a:t>
                </a:r>
              </a:p>
            </c:rich>
          </c:tx>
          <c:layout/>
          <c:overlay val="0"/>
          <c:spPr>
            <a:noFill/>
            <a:ln>
              <a:noFill/>
            </a:ln>
          </c:spPr>
        </c:title>
        <c:delete val="0"/>
        <c:numFmt formatCode="General" sourceLinked="1"/>
        <c:majorTickMark val="out"/>
        <c:minorTickMark val="none"/>
        <c:tickLblPos val="nextTo"/>
        <c:crossAx val="12257131"/>
        <c:crosses val="autoZero"/>
        <c:auto val="1"/>
        <c:lblOffset val="100"/>
        <c:noMultiLvlLbl val="0"/>
      </c:catAx>
      <c:valAx>
        <c:axId val="12257131"/>
        <c:scaling>
          <c:orientation val="minMax"/>
        </c:scaling>
        <c:axPos val="l"/>
        <c:title>
          <c:tx>
            <c:rich>
              <a:bodyPr vert="horz" rot="-5400000" anchor="ctr"/>
              <a:lstStyle/>
              <a:p>
                <a:pPr algn="ctr">
                  <a:defRPr/>
                </a:pPr>
                <a:r>
                  <a:rPr lang="en-US" cap="none" sz="800" b="1" i="0" u="none" baseline="0">
                    <a:latin typeface="Arial"/>
                    <a:ea typeface="Arial"/>
                    <a:cs typeface="Arial"/>
                  </a:rPr>
                  <a:t>Output of Dispatch in Oz/Min</a:t>
                </a:r>
              </a:p>
            </c:rich>
          </c:tx>
          <c:layout/>
          <c:overlay val="0"/>
          <c:spPr>
            <a:noFill/>
            <a:ln>
              <a:noFill/>
            </a:ln>
          </c:spPr>
        </c:title>
        <c:majorGridlines/>
        <c:delete val="0"/>
        <c:numFmt formatCode="General" sourceLinked="1"/>
        <c:majorTickMark val="out"/>
        <c:minorTickMark val="none"/>
        <c:tickLblPos val="nextTo"/>
        <c:crossAx val="4610114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Sheet2!$C$1</c:f>
              <c:strCache>
                <c:ptCount val="1"/>
                <c:pt idx="0">
                  <c:v>output oz/min</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Sheet2!$B$2:$B$11</c:f>
              <c:numCache/>
            </c:numRef>
          </c:cat>
          <c:val>
            <c:numRef>
              <c:f>Sheet2!$C$2:$C$11</c:f>
              <c:numCache/>
            </c:numRef>
          </c:val>
          <c:smooth val="0"/>
        </c:ser>
        <c:axId val="43205316"/>
        <c:axId val="53303525"/>
      </c:lineChart>
      <c:catAx>
        <c:axId val="43205316"/>
        <c:scaling>
          <c:orientation val="minMax"/>
        </c:scaling>
        <c:axPos val="b"/>
        <c:title>
          <c:tx>
            <c:rich>
              <a:bodyPr vert="horz" rot="0" anchor="ctr"/>
              <a:lstStyle/>
              <a:p>
                <a:pPr algn="ctr">
                  <a:defRPr/>
                </a:pPr>
                <a:r>
                  <a:rPr lang="en-US" cap="none" sz="1000" b="1" i="0" u="none" baseline="0">
                    <a:latin typeface="Arial"/>
                    <a:ea typeface="Arial"/>
                    <a:cs typeface="Arial"/>
                  </a:rPr>
                  <a:t>Stroke Setting on Neptune PZ-31 Pump</a:t>
                </a:r>
              </a:p>
            </c:rich>
          </c:tx>
          <c:layout/>
          <c:overlay val="0"/>
          <c:spPr>
            <a:noFill/>
            <a:ln>
              <a:noFill/>
            </a:ln>
          </c:spPr>
        </c:title>
        <c:delete val="0"/>
        <c:numFmt formatCode="General" sourceLinked="1"/>
        <c:majorTickMark val="out"/>
        <c:minorTickMark val="none"/>
        <c:tickLblPos val="nextTo"/>
        <c:spPr>
          <a:ln w="12700">
            <a:solidFill/>
          </a:ln>
        </c:spPr>
        <c:crossAx val="53303525"/>
        <c:crosses val="autoZero"/>
        <c:auto val="1"/>
        <c:lblOffset val="100"/>
        <c:noMultiLvlLbl val="0"/>
      </c:catAx>
      <c:valAx>
        <c:axId val="53303525"/>
        <c:scaling>
          <c:orientation val="minMax"/>
        </c:scaling>
        <c:axPos val="l"/>
        <c:title>
          <c:tx>
            <c:rich>
              <a:bodyPr vert="horz" rot="-5400000" anchor="ctr"/>
              <a:lstStyle/>
              <a:p>
                <a:pPr algn="ctr">
                  <a:defRPr/>
                </a:pPr>
                <a:r>
                  <a:rPr lang="en-US" cap="none" sz="1000" b="1" i="0" u="none" baseline="0">
                    <a:latin typeface="Arial"/>
                    <a:ea typeface="Arial"/>
                    <a:cs typeface="Arial"/>
                  </a:rPr>
                  <a:t>Output of Dispatch in Oz/Min</a:t>
                </a:r>
              </a:p>
            </c:rich>
          </c:tx>
          <c:layout/>
          <c:overlay val="0"/>
          <c:spPr>
            <a:noFill/>
            <a:ln>
              <a:noFill/>
            </a:ln>
          </c:spPr>
        </c:title>
        <c:majorGridlines>
          <c:spPr>
            <a:ln w="12700">
              <a:solidFill/>
            </a:ln>
          </c:spPr>
        </c:majorGridlines>
        <c:delete val="0"/>
        <c:numFmt formatCode="General" sourceLinked="1"/>
        <c:majorTickMark val="out"/>
        <c:minorTickMark val="none"/>
        <c:tickLblPos val="nextTo"/>
        <c:crossAx val="4320531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2533650</xdr:colOff>
      <xdr:row>36</xdr:row>
      <xdr:rowOff>19050</xdr:rowOff>
    </xdr:from>
    <xdr:to>
      <xdr:col>4</xdr:col>
      <xdr:colOff>590550</xdr:colOff>
      <xdr:row>47</xdr:row>
      <xdr:rowOff>76200</xdr:rowOff>
    </xdr:to>
    <xdr:graphicFrame>
      <xdr:nvGraphicFramePr>
        <xdr:cNvPr id="1" name="Chart 2"/>
        <xdr:cNvGraphicFramePr/>
      </xdr:nvGraphicFramePr>
      <xdr:xfrm>
        <a:off x="3724275" y="7067550"/>
        <a:ext cx="3095625" cy="19431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819150</xdr:colOff>
      <xdr:row>0</xdr:row>
      <xdr:rowOff>114300</xdr:rowOff>
    </xdr:from>
    <xdr:to>
      <xdr:col>2</xdr:col>
      <xdr:colOff>3362325</xdr:colOff>
      <xdr:row>6</xdr:row>
      <xdr:rowOff>47625</xdr:rowOff>
    </xdr:to>
    <xdr:pic>
      <xdr:nvPicPr>
        <xdr:cNvPr id="2" name="Picture 3"/>
        <xdr:cNvPicPr preferRelativeResize="1">
          <a:picLocks noChangeAspect="1"/>
        </xdr:cNvPicPr>
      </xdr:nvPicPr>
      <xdr:blipFill>
        <a:blip r:embed="rId2"/>
        <a:stretch>
          <a:fillRect/>
        </a:stretch>
      </xdr:blipFill>
      <xdr:spPr>
        <a:xfrm>
          <a:off x="2009775" y="114300"/>
          <a:ext cx="25431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18</xdr:row>
      <xdr:rowOff>114300</xdr:rowOff>
    </xdr:from>
    <xdr:to>
      <xdr:col>10</xdr:col>
      <xdr:colOff>590550</xdr:colOff>
      <xdr:row>22</xdr:row>
      <xdr:rowOff>47625</xdr:rowOff>
    </xdr:to>
    <xdr:pic>
      <xdr:nvPicPr>
        <xdr:cNvPr id="1" name="Picture 1"/>
        <xdr:cNvPicPr preferRelativeResize="1">
          <a:picLocks noChangeAspect="1"/>
        </xdr:cNvPicPr>
      </xdr:nvPicPr>
      <xdr:blipFill>
        <a:blip r:embed="rId1"/>
        <a:stretch>
          <a:fillRect/>
        </a:stretch>
      </xdr:blipFill>
      <xdr:spPr>
        <a:xfrm>
          <a:off x="4257675" y="3200400"/>
          <a:ext cx="25431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xdr:row>
      <xdr:rowOff>19050</xdr:rowOff>
    </xdr:from>
    <xdr:to>
      <xdr:col>6</xdr:col>
      <xdr:colOff>457200</xdr:colOff>
      <xdr:row>29</xdr:row>
      <xdr:rowOff>9525</xdr:rowOff>
    </xdr:to>
    <xdr:graphicFrame>
      <xdr:nvGraphicFramePr>
        <xdr:cNvPr id="1" name="Chart 1"/>
        <xdr:cNvGraphicFramePr/>
      </xdr:nvGraphicFramePr>
      <xdr:xfrm>
        <a:off x="200025" y="1962150"/>
        <a:ext cx="4953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9"/>
  <sheetViews>
    <sheetView tabSelected="1" zoomScale="125" zoomScaleNormal="125" zoomScaleSheetLayoutView="75" workbookViewId="0" topLeftCell="A1">
      <selection activeCell="A30" sqref="A30"/>
    </sheetView>
  </sheetViews>
  <sheetFormatPr defaultColWidth="9.140625" defaultRowHeight="12.75"/>
  <cols>
    <col min="1" max="1" width="12.8515625" style="0" bestFit="1" customWidth="1"/>
    <col min="2" max="2" width="5.00390625" style="0" customWidth="1"/>
    <col min="3" max="3" width="55.28125" style="0" customWidth="1"/>
    <col min="4" max="4" width="20.28125" style="0" customWidth="1"/>
    <col min="5" max="5" width="11.00390625" style="0" customWidth="1"/>
    <col min="6" max="6" width="9.7109375" style="0" customWidth="1"/>
  </cols>
  <sheetData>
    <row r="1" ht="12.75">
      <c r="A1" t="s">
        <v>35</v>
      </c>
    </row>
    <row r="6" spans="2:4" ht="12.75">
      <c r="B6" s="1"/>
      <c r="C6" s="1"/>
      <c r="D6" s="1"/>
    </row>
    <row r="7" ht="13.5" thickBot="1"/>
    <row r="8" spans="1:6" ht="80.25" customHeight="1" thickBot="1">
      <c r="A8" s="68" t="s">
        <v>36</v>
      </c>
      <c r="B8" s="69"/>
      <c r="C8" s="69"/>
      <c r="D8" s="69"/>
      <c r="E8" s="70"/>
      <c r="F8" s="18"/>
    </row>
    <row r="10" spans="2:4" ht="12.75">
      <c r="B10" s="11">
        <v>1</v>
      </c>
      <c r="C10" s="10" t="s">
        <v>3</v>
      </c>
      <c r="D10" s="13"/>
    </row>
    <row r="11" spans="2:4" ht="12.75">
      <c r="B11" s="11">
        <v>2</v>
      </c>
      <c r="C11" s="10" t="s">
        <v>0</v>
      </c>
      <c r="D11" s="13"/>
    </row>
    <row r="12" spans="2:4" ht="12.75">
      <c r="B12" s="12"/>
      <c r="C12" s="9"/>
      <c r="D12" s="30"/>
    </row>
    <row r="13" spans="2:4" ht="12.75">
      <c r="B13" s="11">
        <v>3</v>
      </c>
      <c r="C13" s="10" t="s">
        <v>4</v>
      </c>
      <c r="D13" s="14"/>
    </row>
    <row r="14" spans="2:4" ht="12.75">
      <c r="B14" s="11">
        <v>4</v>
      </c>
      <c r="C14" s="10" t="s">
        <v>5</v>
      </c>
      <c r="D14" s="15"/>
    </row>
    <row r="15" spans="2:4" ht="12.75">
      <c r="B15" s="11">
        <v>5</v>
      </c>
      <c r="C15" s="10" t="s">
        <v>7</v>
      </c>
      <c r="D15" s="14"/>
    </row>
    <row r="16" spans="2:4" ht="12.75">
      <c r="B16" s="12"/>
      <c r="C16" s="9"/>
      <c r="D16" s="2"/>
    </row>
    <row r="17" spans="2:4" ht="12.75">
      <c r="B17" s="11">
        <v>6</v>
      </c>
      <c r="C17" s="10" t="s">
        <v>17</v>
      </c>
      <c r="D17" s="24"/>
    </row>
    <row r="18" spans="2:4" ht="12.75">
      <c r="B18" s="11">
        <v>7</v>
      </c>
      <c r="C18" s="10" t="s">
        <v>18</v>
      </c>
      <c r="D18" s="29" t="e">
        <f>(D17*D10)/D11</f>
        <v>#DIV/0!</v>
      </c>
    </row>
    <row r="19" spans="2:4" ht="12.75">
      <c r="B19" s="11">
        <v>8</v>
      </c>
      <c r="C19" s="10" t="s">
        <v>11</v>
      </c>
      <c r="D19" s="25"/>
    </row>
    <row r="20" spans="2:4" ht="12.75">
      <c r="B20" s="11">
        <v>9</v>
      </c>
      <c r="C20" s="10" t="s">
        <v>19</v>
      </c>
      <c r="D20" s="25"/>
    </row>
    <row r="21" spans="2:4" ht="12.75">
      <c r="B21" s="11">
        <v>10</v>
      </c>
      <c r="C21" s="10" t="s">
        <v>20</v>
      </c>
      <c r="D21" s="16">
        <f>(D17*D10*D19*D20)/128</f>
        <v>0</v>
      </c>
    </row>
    <row r="22" spans="2:4" ht="12.75">
      <c r="B22" s="11">
        <v>11</v>
      </c>
      <c r="C22" s="10" t="s">
        <v>21</v>
      </c>
      <c r="D22" s="26"/>
    </row>
    <row r="23" spans="2:4" ht="12.75">
      <c r="B23" s="11">
        <v>12</v>
      </c>
      <c r="C23" s="10" t="s">
        <v>22</v>
      </c>
      <c r="D23" s="7">
        <f>D22*D21</f>
        <v>0</v>
      </c>
    </row>
    <row r="24" spans="2:4" ht="12.75">
      <c r="B24" s="12"/>
      <c r="C24" s="9"/>
      <c r="D24" s="2"/>
    </row>
    <row r="25" spans="2:4" ht="12.75">
      <c r="B25" s="11">
        <v>13</v>
      </c>
      <c r="C25" s="10" t="s">
        <v>12</v>
      </c>
      <c r="D25" s="27">
        <v>0.2</v>
      </c>
    </row>
    <row r="26" spans="2:4" ht="12.75">
      <c r="B26" s="11">
        <v>14</v>
      </c>
      <c r="C26" s="10" t="s">
        <v>8</v>
      </c>
      <c r="D26" s="7">
        <f>D13*D25</f>
        <v>0</v>
      </c>
    </row>
    <row r="27" spans="2:4" ht="12.75">
      <c r="B27" s="11">
        <v>15</v>
      </c>
      <c r="C27" s="10" t="s">
        <v>9</v>
      </c>
      <c r="D27" s="7">
        <f>D14*D25</f>
        <v>0</v>
      </c>
    </row>
    <row r="28" spans="2:4" ht="12.75">
      <c r="B28" s="11">
        <v>16</v>
      </c>
      <c r="C28" s="10" t="s">
        <v>6</v>
      </c>
      <c r="D28" s="7">
        <f>D15*D25</f>
        <v>0</v>
      </c>
    </row>
    <row r="29" spans="2:4" ht="12.75">
      <c r="B29" s="12"/>
      <c r="C29" s="9"/>
      <c r="D29" s="3"/>
    </row>
    <row r="30" spans="2:4" ht="12.75">
      <c r="B30" s="11">
        <v>17</v>
      </c>
      <c r="C30" s="10" t="s">
        <v>23</v>
      </c>
      <c r="D30" s="7">
        <f>SUM(D26:D28)</f>
        <v>0</v>
      </c>
    </row>
    <row r="31" spans="2:4" ht="12.75">
      <c r="B31" s="11">
        <v>18</v>
      </c>
      <c r="C31" s="10" t="s">
        <v>24</v>
      </c>
      <c r="D31" s="8">
        <f>D23</f>
        <v>0</v>
      </c>
    </row>
    <row r="32" spans="2:4" ht="12.75">
      <c r="B32" s="11">
        <v>19</v>
      </c>
      <c r="C32" s="10" t="s">
        <v>10</v>
      </c>
      <c r="D32" s="4">
        <f>D30-D31</f>
        <v>0</v>
      </c>
    </row>
    <row r="33" spans="1:5" ht="12.75">
      <c r="A33" s="5"/>
      <c r="B33" s="5"/>
      <c r="C33" s="5"/>
      <c r="D33" s="5"/>
      <c r="E33" s="5"/>
    </row>
    <row r="34" spans="1:5" ht="13.5" thickBot="1">
      <c r="A34" s="28"/>
      <c r="B34" s="28"/>
      <c r="C34" s="28"/>
      <c r="D34" s="28"/>
      <c r="E34" s="28"/>
    </row>
    <row r="35" spans="1:5" ht="12.75">
      <c r="A35" s="71" t="s">
        <v>37</v>
      </c>
      <c r="B35" s="72"/>
      <c r="C35" s="72"/>
      <c r="D35" s="72"/>
      <c r="E35" s="73"/>
    </row>
    <row r="36" spans="1:5" ht="39.75" customHeight="1" thickBot="1">
      <c r="A36" s="74" t="s">
        <v>25</v>
      </c>
      <c r="B36" s="75"/>
      <c r="C36" s="75"/>
      <c r="D36" s="75"/>
      <c r="E36" s="76"/>
    </row>
    <row r="37" spans="1:3" ht="13.5" thickBot="1">
      <c r="A37" s="19" t="s">
        <v>1</v>
      </c>
      <c r="B37" s="20"/>
      <c r="C37" s="21" t="s">
        <v>13</v>
      </c>
    </row>
    <row r="38" spans="1:3" ht="13.5" thickBot="1">
      <c r="A38" s="22">
        <v>0.1</v>
      </c>
      <c r="B38" s="20"/>
      <c r="C38" s="23">
        <f>((0.48*128)/60)*A38</f>
        <v>0.1024</v>
      </c>
    </row>
    <row r="39" spans="1:3" ht="13.5" thickBot="1">
      <c r="A39" s="22">
        <v>0.2</v>
      </c>
      <c r="B39" s="20"/>
      <c r="C39" s="23">
        <f aca="true" t="shared" si="0" ref="C39:C47">((0.48*128)/60)*A39</f>
        <v>0.2048</v>
      </c>
    </row>
    <row r="40" spans="1:3" ht="13.5" thickBot="1">
      <c r="A40" s="22">
        <v>0.3</v>
      </c>
      <c r="B40" s="20"/>
      <c r="C40" s="23">
        <f t="shared" si="0"/>
        <v>0.3072</v>
      </c>
    </row>
    <row r="41" spans="1:3" ht="13.5" thickBot="1">
      <c r="A41" s="22">
        <v>0.4</v>
      </c>
      <c r="B41" s="20"/>
      <c r="C41" s="23">
        <f t="shared" si="0"/>
        <v>0.4096</v>
      </c>
    </row>
    <row r="42" spans="1:3" ht="13.5" thickBot="1">
      <c r="A42" s="22">
        <v>0.5</v>
      </c>
      <c r="B42" s="20"/>
      <c r="C42" s="23">
        <f t="shared" si="0"/>
        <v>0.512</v>
      </c>
    </row>
    <row r="43" spans="1:3" ht="13.5" thickBot="1">
      <c r="A43" s="22">
        <v>0.6</v>
      </c>
      <c r="B43" s="20"/>
      <c r="C43" s="23">
        <f t="shared" si="0"/>
        <v>0.6144</v>
      </c>
    </row>
    <row r="44" spans="1:3" ht="13.5" thickBot="1">
      <c r="A44" s="22">
        <v>0.7</v>
      </c>
      <c r="B44" s="20"/>
      <c r="C44" s="23">
        <f t="shared" si="0"/>
        <v>0.7168</v>
      </c>
    </row>
    <row r="45" spans="1:3" ht="13.5" thickBot="1">
      <c r="A45" s="22">
        <v>0.8</v>
      </c>
      <c r="B45" s="20"/>
      <c r="C45" s="23">
        <f t="shared" si="0"/>
        <v>0.8192</v>
      </c>
    </row>
    <row r="46" spans="1:3" ht="13.5" thickBot="1">
      <c r="A46" s="22">
        <v>0.9</v>
      </c>
      <c r="B46" s="20"/>
      <c r="C46" s="23">
        <f t="shared" si="0"/>
        <v>0.9216000000000001</v>
      </c>
    </row>
    <row r="47" spans="1:3" ht="13.5" thickBot="1">
      <c r="A47" s="22">
        <v>1</v>
      </c>
      <c r="B47" s="20"/>
      <c r="C47" s="23">
        <f t="shared" si="0"/>
        <v>1.024</v>
      </c>
    </row>
    <row r="49" spans="1:5" ht="12.75">
      <c r="A49" s="5"/>
      <c r="B49" s="5"/>
      <c r="C49" s="5"/>
      <c r="D49" s="5"/>
      <c r="E49" s="5"/>
    </row>
  </sheetData>
  <sheetProtection/>
  <mergeCells count="3">
    <mergeCell ref="A8:E8"/>
    <mergeCell ref="A35:E35"/>
    <mergeCell ref="A36:E36"/>
  </mergeCells>
  <printOptions/>
  <pageMargins left="0.17" right="0.18" top="0.18" bottom="0.44" header="0.18" footer="0.27"/>
  <pageSetup horizontalDpi="600" verticalDpi="600" orientation="portrait" r:id="rId2"/>
  <headerFooter alignWithMargins="0">
    <oddFooter>&amp;L&amp;F, &amp;A</oddFooter>
  </headerFooter>
  <drawing r:id="rId1"/>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F19" sqref="F19"/>
    </sheetView>
  </sheetViews>
  <sheetFormatPr defaultColWidth="9.140625" defaultRowHeight="12.75"/>
  <cols>
    <col min="8" max="8" width="10.8515625" style="0" customWidth="1"/>
  </cols>
  <sheetData>
    <row r="1" spans="1:3" ht="12.75">
      <c r="A1" s="77" t="s">
        <v>26</v>
      </c>
      <c r="B1" s="78"/>
      <c r="C1" s="31">
        <v>12</v>
      </c>
    </row>
    <row r="2" spans="3:11" ht="12.75">
      <c r="C2" s="80" t="s">
        <v>27</v>
      </c>
      <c r="D2" s="79"/>
      <c r="E2" s="79"/>
      <c r="F2" s="79"/>
      <c r="G2" s="79"/>
      <c r="H2" s="79"/>
      <c r="I2" s="79"/>
      <c r="J2" s="79"/>
      <c r="K2" s="79"/>
    </row>
    <row r="3" spans="3:11" ht="12.75">
      <c r="C3" s="32">
        <v>20</v>
      </c>
      <c r="D3" s="32">
        <v>30</v>
      </c>
      <c r="E3" s="32">
        <v>40</v>
      </c>
      <c r="F3" s="32">
        <v>50</v>
      </c>
      <c r="G3" s="32">
        <v>60</v>
      </c>
      <c r="H3" s="32">
        <v>70</v>
      </c>
      <c r="I3" s="32">
        <v>80</v>
      </c>
      <c r="J3" s="32">
        <v>90</v>
      </c>
      <c r="K3" s="32">
        <v>100</v>
      </c>
    </row>
    <row r="4" spans="3:11" ht="12.75">
      <c r="C4" s="32"/>
      <c r="D4" s="32"/>
      <c r="E4" s="32"/>
      <c r="F4" s="32"/>
      <c r="G4" s="32"/>
      <c r="H4" s="32"/>
      <c r="I4" s="32"/>
      <c r="J4" s="32"/>
      <c r="K4" s="32"/>
    </row>
    <row r="5" spans="1:11" ht="25.5">
      <c r="A5" s="33" t="s">
        <v>28</v>
      </c>
      <c r="B5" s="33" t="s">
        <v>29</v>
      </c>
      <c r="C5" s="79" t="s">
        <v>30</v>
      </c>
      <c r="D5" s="79"/>
      <c r="E5" s="79"/>
      <c r="F5" s="79"/>
      <c r="G5" s="79"/>
      <c r="H5" s="79"/>
      <c r="I5" s="79"/>
      <c r="J5" s="79"/>
      <c r="K5" s="79"/>
    </row>
    <row r="6" spans="1:11" ht="12.75">
      <c r="A6" s="32">
        <v>1</v>
      </c>
      <c r="B6" s="32">
        <f aca="true" t="shared" si="0" ref="B6:B15">A6*60</f>
        <v>60</v>
      </c>
      <c r="C6" s="34">
        <f aca="true" t="shared" si="1" ref="C6:K15">(C$3*$C$1)/$B6</f>
        <v>4</v>
      </c>
      <c r="D6" s="34">
        <f t="shared" si="1"/>
        <v>6</v>
      </c>
      <c r="E6" s="35">
        <f t="shared" si="1"/>
        <v>8</v>
      </c>
      <c r="F6" s="35">
        <f t="shared" si="1"/>
        <v>10</v>
      </c>
      <c r="G6" s="35">
        <f t="shared" si="1"/>
        <v>12</v>
      </c>
      <c r="H6" s="35">
        <f t="shared" si="1"/>
        <v>14</v>
      </c>
      <c r="I6" s="35">
        <f t="shared" si="1"/>
        <v>16</v>
      </c>
      <c r="J6" s="35">
        <f t="shared" si="1"/>
        <v>18</v>
      </c>
      <c r="K6" s="35">
        <f t="shared" si="1"/>
        <v>20</v>
      </c>
    </row>
    <row r="7" spans="1:11" ht="12.75">
      <c r="A7" s="32">
        <v>4</v>
      </c>
      <c r="B7" s="32">
        <f t="shared" si="0"/>
        <v>240</v>
      </c>
      <c r="C7" s="36">
        <f t="shared" si="1"/>
        <v>1</v>
      </c>
      <c r="D7" s="34">
        <f t="shared" si="1"/>
        <v>1.5</v>
      </c>
      <c r="E7" s="34">
        <f t="shared" si="1"/>
        <v>2</v>
      </c>
      <c r="F7" s="34">
        <f t="shared" si="1"/>
        <v>2.5</v>
      </c>
      <c r="G7" s="34">
        <f t="shared" si="1"/>
        <v>3</v>
      </c>
      <c r="H7" s="34">
        <f t="shared" si="1"/>
        <v>3.5</v>
      </c>
      <c r="I7" s="34">
        <f t="shared" si="1"/>
        <v>4</v>
      </c>
      <c r="J7" s="34">
        <f t="shared" si="1"/>
        <v>4.5</v>
      </c>
      <c r="K7" s="34">
        <f t="shared" si="1"/>
        <v>5</v>
      </c>
    </row>
    <row r="8" spans="1:11" ht="12.75">
      <c r="A8" s="32">
        <v>5</v>
      </c>
      <c r="B8" s="32">
        <f t="shared" si="0"/>
        <v>300</v>
      </c>
      <c r="C8" s="36">
        <f t="shared" si="1"/>
        <v>0.8</v>
      </c>
      <c r="D8" s="34">
        <f t="shared" si="1"/>
        <v>1.2</v>
      </c>
      <c r="E8" s="34">
        <f t="shared" si="1"/>
        <v>1.6</v>
      </c>
      <c r="F8" s="34">
        <f t="shared" si="1"/>
        <v>2</v>
      </c>
      <c r="G8" s="34">
        <f t="shared" si="1"/>
        <v>2.4</v>
      </c>
      <c r="H8" s="34">
        <f t="shared" si="1"/>
        <v>2.8</v>
      </c>
      <c r="I8" s="34">
        <f t="shared" si="1"/>
        <v>3.2</v>
      </c>
      <c r="J8" s="34">
        <f t="shared" si="1"/>
        <v>3.6</v>
      </c>
      <c r="K8" s="34">
        <f t="shared" si="1"/>
        <v>4</v>
      </c>
    </row>
    <row r="9" spans="1:11" ht="12.75">
      <c r="A9" s="32">
        <v>6</v>
      </c>
      <c r="B9" s="32">
        <f t="shared" si="0"/>
        <v>360</v>
      </c>
      <c r="C9" s="36">
        <f t="shared" si="1"/>
        <v>0.6666666666666666</v>
      </c>
      <c r="D9" s="36">
        <f t="shared" si="1"/>
        <v>1</v>
      </c>
      <c r="E9" s="34">
        <f t="shared" si="1"/>
        <v>1.3333333333333333</v>
      </c>
      <c r="F9" s="34">
        <f t="shared" si="1"/>
        <v>1.6666666666666667</v>
      </c>
      <c r="G9" s="34">
        <f t="shared" si="1"/>
        <v>2</v>
      </c>
      <c r="H9" s="34">
        <f t="shared" si="1"/>
        <v>2.3333333333333335</v>
      </c>
      <c r="I9" s="34">
        <f t="shared" si="1"/>
        <v>2.6666666666666665</v>
      </c>
      <c r="J9" s="34">
        <f t="shared" si="1"/>
        <v>3</v>
      </c>
      <c r="K9" s="34">
        <f t="shared" si="1"/>
        <v>3.3333333333333335</v>
      </c>
    </row>
    <row r="10" spans="1:11" ht="12.75">
      <c r="A10" s="32">
        <v>7</v>
      </c>
      <c r="B10" s="32">
        <f t="shared" si="0"/>
        <v>420</v>
      </c>
      <c r="C10" s="36">
        <f t="shared" si="1"/>
        <v>0.5714285714285714</v>
      </c>
      <c r="D10" s="36">
        <f t="shared" si="1"/>
        <v>0.8571428571428571</v>
      </c>
      <c r="E10" s="34">
        <f t="shared" si="1"/>
        <v>1.1428571428571428</v>
      </c>
      <c r="F10" s="34">
        <f t="shared" si="1"/>
        <v>1.4285714285714286</v>
      </c>
      <c r="G10" s="34">
        <f t="shared" si="1"/>
        <v>1.7142857142857142</v>
      </c>
      <c r="H10" s="34">
        <f t="shared" si="1"/>
        <v>2</v>
      </c>
      <c r="I10" s="34">
        <f t="shared" si="1"/>
        <v>2.2857142857142856</v>
      </c>
      <c r="J10" s="34">
        <f t="shared" si="1"/>
        <v>2.5714285714285716</v>
      </c>
      <c r="K10" s="34">
        <f t="shared" si="1"/>
        <v>2.857142857142857</v>
      </c>
    </row>
    <row r="11" spans="1:11" ht="12.75">
      <c r="A11" s="32">
        <v>8</v>
      </c>
      <c r="B11" s="32">
        <f t="shared" si="0"/>
        <v>480</v>
      </c>
      <c r="C11" s="36">
        <f t="shared" si="1"/>
        <v>0.5</v>
      </c>
      <c r="D11" s="36">
        <f t="shared" si="1"/>
        <v>0.75</v>
      </c>
      <c r="E11" s="36">
        <f t="shared" si="1"/>
        <v>1</v>
      </c>
      <c r="F11" s="34">
        <f t="shared" si="1"/>
        <v>1.25</v>
      </c>
      <c r="G11" s="34">
        <f t="shared" si="1"/>
        <v>1.5</v>
      </c>
      <c r="H11" s="34">
        <f t="shared" si="1"/>
        <v>1.75</v>
      </c>
      <c r="I11" s="34">
        <f t="shared" si="1"/>
        <v>2</v>
      </c>
      <c r="J11" s="34">
        <f t="shared" si="1"/>
        <v>2.25</v>
      </c>
      <c r="K11" s="34">
        <f t="shared" si="1"/>
        <v>2.5</v>
      </c>
    </row>
    <row r="12" spans="1:11" ht="12.75">
      <c r="A12" s="32">
        <v>9</v>
      </c>
      <c r="B12" s="32">
        <f t="shared" si="0"/>
        <v>540</v>
      </c>
      <c r="C12" s="36">
        <f t="shared" si="1"/>
        <v>0.4444444444444444</v>
      </c>
      <c r="D12" s="36">
        <f t="shared" si="1"/>
        <v>0.6666666666666666</v>
      </c>
      <c r="E12" s="36">
        <f t="shared" si="1"/>
        <v>0.8888888888888888</v>
      </c>
      <c r="F12" s="34">
        <f t="shared" si="1"/>
        <v>1.1111111111111112</v>
      </c>
      <c r="G12" s="34">
        <f t="shared" si="1"/>
        <v>1.3333333333333333</v>
      </c>
      <c r="H12" s="34">
        <f t="shared" si="1"/>
        <v>1.5555555555555556</v>
      </c>
      <c r="I12" s="34">
        <f t="shared" si="1"/>
        <v>1.7777777777777777</v>
      </c>
      <c r="J12" s="34">
        <f t="shared" si="1"/>
        <v>2</v>
      </c>
      <c r="K12" s="34">
        <f t="shared" si="1"/>
        <v>2.2222222222222223</v>
      </c>
    </row>
    <row r="13" spans="1:11" ht="12.75">
      <c r="A13" s="32">
        <v>10</v>
      </c>
      <c r="B13" s="32">
        <f t="shared" si="0"/>
        <v>600</v>
      </c>
      <c r="C13" s="36">
        <f t="shared" si="1"/>
        <v>0.4</v>
      </c>
      <c r="D13" s="36">
        <f t="shared" si="1"/>
        <v>0.6</v>
      </c>
      <c r="E13" s="36">
        <f t="shared" si="1"/>
        <v>0.8</v>
      </c>
      <c r="F13" s="36">
        <f t="shared" si="1"/>
        <v>1</v>
      </c>
      <c r="G13" s="34">
        <f t="shared" si="1"/>
        <v>1.2</v>
      </c>
      <c r="H13" s="34">
        <f t="shared" si="1"/>
        <v>1.4</v>
      </c>
      <c r="I13" s="34">
        <f t="shared" si="1"/>
        <v>1.6</v>
      </c>
      <c r="J13" s="34">
        <f t="shared" si="1"/>
        <v>1.8</v>
      </c>
      <c r="K13" s="34">
        <f t="shared" si="1"/>
        <v>2</v>
      </c>
    </row>
    <row r="14" spans="1:11" ht="12.75">
      <c r="A14" s="32">
        <v>11</v>
      </c>
      <c r="B14" s="32">
        <f t="shared" si="0"/>
        <v>660</v>
      </c>
      <c r="C14" s="36">
        <f t="shared" si="1"/>
        <v>0.36363636363636365</v>
      </c>
      <c r="D14" s="36">
        <f t="shared" si="1"/>
        <v>0.5454545454545454</v>
      </c>
      <c r="E14" s="36">
        <f t="shared" si="1"/>
        <v>0.7272727272727273</v>
      </c>
      <c r="F14" s="36">
        <f t="shared" si="1"/>
        <v>0.9090909090909091</v>
      </c>
      <c r="G14" s="34">
        <f t="shared" si="1"/>
        <v>1.0909090909090908</v>
      </c>
      <c r="H14" s="34">
        <f t="shared" si="1"/>
        <v>1.2727272727272727</v>
      </c>
      <c r="I14" s="34">
        <f t="shared" si="1"/>
        <v>1.4545454545454546</v>
      </c>
      <c r="J14" s="34">
        <f t="shared" si="1"/>
        <v>1.6363636363636365</v>
      </c>
      <c r="K14" s="34">
        <f t="shared" si="1"/>
        <v>1.8181818181818181</v>
      </c>
    </row>
    <row r="15" spans="1:11" ht="12.75">
      <c r="A15" s="32">
        <v>12</v>
      </c>
      <c r="B15" s="32">
        <f t="shared" si="0"/>
        <v>720</v>
      </c>
      <c r="C15" s="36">
        <f t="shared" si="1"/>
        <v>0.3333333333333333</v>
      </c>
      <c r="D15" s="36">
        <f t="shared" si="1"/>
        <v>0.5</v>
      </c>
      <c r="E15" s="36">
        <f t="shared" si="1"/>
        <v>0.6666666666666666</v>
      </c>
      <c r="F15" s="36">
        <f t="shared" si="1"/>
        <v>0.8333333333333334</v>
      </c>
      <c r="G15" s="36">
        <f t="shared" si="1"/>
        <v>1</v>
      </c>
      <c r="H15" s="34">
        <f t="shared" si="1"/>
        <v>1.1666666666666667</v>
      </c>
      <c r="I15" s="34">
        <f t="shared" si="1"/>
        <v>1.3333333333333333</v>
      </c>
      <c r="J15" s="34">
        <f t="shared" si="1"/>
        <v>1.5</v>
      </c>
      <c r="K15" s="34">
        <f t="shared" si="1"/>
        <v>1.6666666666666667</v>
      </c>
    </row>
    <row r="18" spans="2:6" ht="13.5" thickBot="1">
      <c r="B18" s="81" t="s">
        <v>34</v>
      </c>
      <c r="C18" s="81"/>
      <c r="D18" s="81"/>
      <c r="E18" s="81"/>
      <c r="F18" s="81"/>
    </row>
    <row r="19" spans="1:10" ht="38.25">
      <c r="A19" s="37"/>
      <c r="B19" s="38" t="s">
        <v>38</v>
      </c>
      <c r="C19" s="39"/>
      <c r="D19" s="40" t="s">
        <v>39</v>
      </c>
      <c r="E19" s="41"/>
      <c r="F19" s="57" t="s">
        <v>33</v>
      </c>
      <c r="G19" s="44"/>
      <c r="H19" s="44"/>
      <c r="I19" s="44"/>
      <c r="J19" s="44"/>
    </row>
    <row r="20" spans="1:10" ht="12.75">
      <c r="A20" s="52" t="s">
        <v>31</v>
      </c>
      <c r="B20" s="53">
        <v>7</v>
      </c>
      <c r="C20" s="2"/>
      <c r="D20" s="54">
        <v>4</v>
      </c>
      <c r="E20" s="55"/>
      <c r="F20" s="58">
        <v>0.48</v>
      </c>
      <c r="G20" s="44"/>
      <c r="H20" s="44"/>
      <c r="I20" s="44"/>
      <c r="J20" s="44"/>
    </row>
    <row r="21" spans="1:10" ht="12.75">
      <c r="A21" s="47" t="s">
        <v>32</v>
      </c>
      <c r="B21" s="48">
        <f>B20*128/60</f>
        <v>14.933333333333334</v>
      </c>
      <c r="C21" s="49"/>
      <c r="D21" s="50">
        <f>D20*128/60</f>
        <v>8.533333333333333</v>
      </c>
      <c r="E21" s="51"/>
      <c r="F21" s="59">
        <f>F20*128/60</f>
        <v>1.024</v>
      </c>
      <c r="G21" s="46"/>
      <c r="H21" s="46"/>
      <c r="I21" s="46"/>
      <c r="J21" s="46"/>
    </row>
    <row r="22" spans="1:10" ht="12.75">
      <c r="A22" s="42"/>
      <c r="B22" s="43"/>
      <c r="C22" s="44"/>
      <c r="D22" s="45"/>
      <c r="E22" s="46"/>
      <c r="F22" s="60"/>
      <c r="G22" s="46"/>
      <c r="H22" s="46"/>
      <c r="I22" s="46"/>
      <c r="J22" s="46"/>
    </row>
    <row r="23" spans="1:10" ht="12.75">
      <c r="A23" s="56">
        <v>0.9</v>
      </c>
      <c r="B23" s="53">
        <f>B21*A23</f>
        <v>13.440000000000001</v>
      </c>
      <c r="C23" s="2"/>
      <c r="D23" s="54">
        <f>A23*D21</f>
        <v>7.68</v>
      </c>
      <c r="E23" s="55"/>
      <c r="F23" s="61">
        <f>A23*F21</f>
        <v>0.9216000000000001</v>
      </c>
      <c r="G23" s="46"/>
      <c r="H23" s="46"/>
      <c r="I23" s="46"/>
      <c r="J23" s="46"/>
    </row>
    <row r="24" spans="1:10" ht="12.75">
      <c r="A24" s="42"/>
      <c r="B24" s="43"/>
      <c r="C24" s="44"/>
      <c r="D24" s="45"/>
      <c r="E24" s="46"/>
      <c r="F24" s="60"/>
      <c r="G24" s="46"/>
      <c r="H24" s="46"/>
      <c r="I24" s="46"/>
      <c r="J24" s="46"/>
    </row>
    <row r="25" spans="1:10" ht="13.5" thickBot="1">
      <c r="A25" s="62">
        <v>0.1</v>
      </c>
      <c r="B25" s="63">
        <f>B21*A25</f>
        <v>1.4933333333333334</v>
      </c>
      <c r="C25" s="64"/>
      <c r="D25" s="65">
        <f>A25*D21</f>
        <v>0.8533333333333334</v>
      </c>
      <c r="E25" s="66"/>
      <c r="F25" s="67">
        <f>A25*F21</f>
        <v>0.1024</v>
      </c>
      <c r="G25" s="46"/>
      <c r="H25" s="46"/>
      <c r="I25" s="46"/>
      <c r="J25" s="46"/>
    </row>
  </sheetData>
  <mergeCells count="4">
    <mergeCell ref="A1:B1"/>
    <mergeCell ref="C5:K5"/>
    <mergeCell ref="C2:K2"/>
    <mergeCell ref="B18:F18"/>
  </mergeCells>
  <printOptions/>
  <pageMargins left="0.75" right="0.75" top="1.52" bottom="1" header="0.5" footer="0.5"/>
  <pageSetup horizontalDpi="600" verticalDpi="600" orientation="landscape" r:id="rId2"/>
  <headerFooter alignWithMargins="0">
    <oddHeader>&amp;C&amp;14How to choose the right pump for the job - based on 12 ounces per Acre. &amp;10
1. Select number of acres irrigated and the hours of irrigation.
2. Match color of cell where column and row meet with the pump color listed at bottom of page.</oddHeader>
  </headerFooter>
  <drawing r:id="rId1"/>
</worksheet>
</file>

<file path=xl/worksheets/sheet3.xml><?xml version="1.0" encoding="utf-8"?>
<worksheet xmlns="http://schemas.openxmlformats.org/spreadsheetml/2006/main" xmlns:r="http://schemas.openxmlformats.org/officeDocument/2006/relationships">
  <dimension ref="B1:F11"/>
  <sheetViews>
    <sheetView workbookViewId="0" topLeftCell="A1">
      <selection activeCell="A7" sqref="A7"/>
    </sheetView>
  </sheetViews>
  <sheetFormatPr defaultColWidth="9.140625" defaultRowHeight="12.75"/>
  <cols>
    <col min="1" max="1" width="16.8515625" style="0" bestFit="1" customWidth="1"/>
    <col min="2" max="2" width="12.8515625" style="0" bestFit="1" customWidth="1"/>
    <col min="3" max="3" width="12.28125" style="0" bestFit="1" customWidth="1"/>
    <col min="5" max="5" width="10.140625" style="0" customWidth="1"/>
  </cols>
  <sheetData>
    <row r="1" spans="2:4" ht="12.75">
      <c r="B1" t="s">
        <v>2</v>
      </c>
      <c r="C1" t="s">
        <v>15</v>
      </c>
      <c r="D1" t="s">
        <v>16</v>
      </c>
    </row>
    <row r="2" spans="2:6" ht="12.75">
      <c r="B2" s="17">
        <v>0.1</v>
      </c>
      <c r="C2" s="6">
        <f>(($F$2*128)/60)*B2</f>
        <v>0.1024</v>
      </c>
      <c r="D2" s="6">
        <f>C2*29.57</f>
        <v>3.027968</v>
      </c>
      <c r="E2" t="s">
        <v>14</v>
      </c>
      <c r="F2">
        <v>0.48</v>
      </c>
    </row>
    <row r="3" spans="2:4" ht="12.75">
      <c r="B3" s="17">
        <v>0.2</v>
      </c>
      <c r="C3" s="6">
        <f aca="true" t="shared" si="0" ref="C3:C11">(($F$2*128)/60)*B3</f>
        <v>0.2048</v>
      </c>
      <c r="D3" s="6">
        <f aca="true" t="shared" si="1" ref="D3:D11">C3*29.57</f>
        <v>6.055936</v>
      </c>
    </row>
    <row r="4" spans="2:4" ht="12.75">
      <c r="B4" s="17">
        <v>0.3</v>
      </c>
      <c r="C4" s="6">
        <f t="shared" si="0"/>
        <v>0.3072</v>
      </c>
      <c r="D4" s="6">
        <f t="shared" si="1"/>
        <v>9.083903999999999</v>
      </c>
    </row>
    <row r="5" spans="2:4" ht="12.75">
      <c r="B5" s="17">
        <v>0.4</v>
      </c>
      <c r="C5" s="6">
        <f t="shared" si="0"/>
        <v>0.4096</v>
      </c>
      <c r="D5" s="6">
        <f t="shared" si="1"/>
        <v>12.111872</v>
      </c>
    </row>
    <row r="6" spans="2:4" ht="12.75">
      <c r="B6" s="17">
        <v>0.5</v>
      </c>
      <c r="C6" s="6">
        <f t="shared" si="0"/>
        <v>0.512</v>
      </c>
      <c r="D6" s="6">
        <f t="shared" si="1"/>
        <v>15.139840000000001</v>
      </c>
    </row>
    <row r="7" spans="2:4" ht="12.75">
      <c r="B7" s="17">
        <v>0.6</v>
      </c>
      <c r="C7" s="6">
        <f t="shared" si="0"/>
        <v>0.6144</v>
      </c>
      <c r="D7" s="6">
        <f t="shared" si="1"/>
        <v>18.167807999999997</v>
      </c>
    </row>
    <row r="8" spans="2:4" ht="12.75">
      <c r="B8" s="17">
        <v>0.7</v>
      </c>
      <c r="C8" s="6">
        <f t="shared" si="0"/>
        <v>0.7168</v>
      </c>
      <c r="D8" s="6">
        <f t="shared" si="1"/>
        <v>21.195776</v>
      </c>
    </row>
    <row r="9" spans="2:4" ht="12.75">
      <c r="B9" s="17">
        <v>0.8</v>
      </c>
      <c r="C9" s="6">
        <f t="shared" si="0"/>
        <v>0.8192</v>
      </c>
      <c r="D9" s="6">
        <f t="shared" si="1"/>
        <v>24.223744</v>
      </c>
    </row>
    <row r="10" spans="2:4" ht="12.75">
      <c r="B10" s="17">
        <v>0.9</v>
      </c>
      <c r="C10" s="6">
        <f t="shared" si="0"/>
        <v>0.9216000000000001</v>
      </c>
      <c r="D10" s="6">
        <f t="shared" si="1"/>
        <v>27.251712</v>
      </c>
    </row>
    <row r="11" spans="2:4" ht="12.75">
      <c r="B11" s="17">
        <v>1</v>
      </c>
      <c r="C11" s="6">
        <f t="shared" si="0"/>
        <v>1.024</v>
      </c>
      <c r="D11" s="6">
        <f t="shared" si="1"/>
        <v>30.279680000000003</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Aquatrols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Moore</dc:creator>
  <cp:keywords/>
  <dc:description/>
  <cp:lastModifiedBy>Andy Moore</cp:lastModifiedBy>
  <cp:lastPrinted>2009-07-01T16:02:02Z</cp:lastPrinted>
  <dcterms:created xsi:type="dcterms:W3CDTF">2001-12-06T22:45:29Z</dcterms:created>
  <dcterms:modified xsi:type="dcterms:W3CDTF">2009-07-01T16:04:56Z</dcterms:modified>
  <cp:category/>
  <cp:version/>
  <cp:contentType/>
  <cp:contentStatus/>
</cp:coreProperties>
</file>